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装饰清单" sheetId="1" r:id="rId1"/>
  </sheets>
  <definedNames>
    <definedName name="_xlnm._FilterDatabase" localSheetId="0" hidden="1">装饰清单!$A$1:$J$1</definedName>
    <definedName name="_xlnm.Print_Area" localSheetId="0">装饰清单!$A$1:$H$58</definedName>
    <definedName name="_xlnm.Print_Titles" localSheetId="0">装饰清单!$2:$2</definedName>
  </definedNames>
  <calcPr calcId="144525"/>
</workbook>
</file>

<file path=xl/sharedStrings.xml><?xml version="1.0" encoding="utf-8"?>
<sst xmlns="http://schemas.openxmlformats.org/spreadsheetml/2006/main" count="165" uniqueCount="53">
  <si>
    <t>1#楼装饰清单</t>
  </si>
  <si>
    <t>序号</t>
  </si>
  <si>
    <t>项目名称</t>
  </si>
  <si>
    <t>项目特征</t>
  </si>
  <si>
    <t>单位</t>
  </si>
  <si>
    <t>工程量</t>
  </si>
  <si>
    <t>最高限价（元）</t>
  </si>
  <si>
    <t>合计（元）</t>
  </si>
  <si>
    <t>备注</t>
  </si>
  <si>
    <t>地面装饰</t>
  </si>
  <si>
    <t>水泥豆石楼面</t>
  </si>
  <si>
    <t>水泥豆石地面 做法详见西南18J312-3107L
1.水泥浆水灰比0.4~0.5结合层一道
2.1:3水泥砂浆找平层，最薄处20厚（兼找坡层）
3.30厚1:2.5水泥豆石面层铁板赶光</t>
  </si>
  <si>
    <t>m2</t>
  </si>
  <si>
    <t>800mmX800mm 防滑地砖楼面(无防水层)</t>
  </si>
  <si>
    <t>800mmX800mm防滑地砖楼面 做法详见西南18J312-3121L
1.水泥浆水灰比0.4~0.5结合层一道；
2.20厚1:3水泥砂浆找平层；
3.20厚1:2干硬性水泥砂浆粘合层，上洒1~2厚干水泥并洒清水适量；
4.800mmX800mm防滑地砖面层，水泥浆擦缝。</t>
  </si>
  <si>
    <t>800mmX800mm 防滑地砖楼面(有防水层)</t>
  </si>
  <si>
    <t>800mmX800mm防滑地砖楼面 
1.防滑地砖地面(800X800)
2.20厚1:2干性水泥砂浆结合层，上晒1~2厚干水泥并晒清水适量
3.1.5厚P类湿铺高分子防水卷材防水层,遇墙或构筑物上翻至完成面250，阴角做R角
4.最薄处20厚1:3水泥砂浆找坡、找平层
5.水泥砂浆04-0.5结合层一道
6.1:6水泥炉渣回填</t>
  </si>
  <si>
    <t>300mmX300mm 防滑地砖楼面(有防水层)</t>
  </si>
  <si>
    <t>防滑地砖楼面 做法详见室内装修表楼1
2.15厚1:3水泥砂浆找平层；
3.1.5mm厚聚合物水泥防水涂料卫生间(带淋浴)防水沿墙上翻至1.8m高度处，其余有配水点的房间防水沿墙上翻至1.2m高度处，在门洞处,防水层应向外延展600宽,向两侧延展宽度不少于200mm；
4.水泥浆(水灰比为0.5)结合层一道,1:6水泥炉渣回填层,最薄处卫生间130厚
5.1:3水泥砂浆找坡层,最薄处20厚；
6.1.5mm厚聚合物水泥防水涂料，管道、地漏周边300范围内及阴阳角部位附加1.5厚聚合物水泥防水涂膜一道,并附加耐碱玻纤无纺网格布一层；
7.20厚1:2干硬性水泥砂浆粘合层,上洒2厚干水泥并洒清水适量
8.300mmX300mm防滑地砖面层，彩色水泥浆擦缝</t>
  </si>
  <si>
    <t>800mmX800mm 防滑地砖楼梯面层</t>
  </si>
  <si>
    <t>800mmX800mm 防滑地砖楼梯面层 做法详见西南18J312-3121L
1.水泥浆水灰比0.4~0.5结合层一道；
2.20厚1:3水泥砂浆找平层；
3.20厚1:2干硬性水泥砂浆粘合层，上洒1~2厚干水泥并洒清水适量；
4.800mmX800mm防滑地砖面层，水泥浆擦缝。</t>
  </si>
  <si>
    <t>800mmX800mm 防滑地砖台阶面层</t>
  </si>
  <si>
    <t>防滑地砖踢脚线</t>
  </si>
  <si>
    <t>1.踢脚线高度 ：120mm
2.粘贴层厚度、材料种类 ：4厚纯水泥浆粘贴层（425号水泥中掺20%白乳胶）
3.面层材料品种、规格、颜色 ：防滑地砖 800×120</t>
  </si>
  <si>
    <t>防水材料</t>
  </si>
  <si>
    <t>聚合物水泥防水涂料</t>
  </si>
  <si>
    <t>内墙面装饰</t>
  </si>
  <si>
    <t>300*600墙砖内墙面（有防水层）</t>
  </si>
  <si>
    <t>300mmX600mm瓷砖内墙面（有防水层）做法详见室内装修表内1
1.基层墙体；
2.1.5厚水泥基防水涂膜；
3.10厚1:3水泥砂浆打底扫毛,分两次抹成(掺5%防水剂0.9Kg/m  XD-F聚丙烯纤维)；
4.8厚1:1水泥砂浆粘合层(加3%建筑胶适量)；
5.5厚300*600面砖,彩色水泥砂浆擦缝</t>
  </si>
  <si>
    <t>内墙面喷无机涂料</t>
  </si>
  <si>
    <t>1.基层类型：墙面一般抹灰面
2.腻子种类：成品腻子膏 一般型
3.喷无机矿物涂料，燃烧性能等级A级</t>
  </si>
  <si>
    <t>水泥砂浆随砌随抹</t>
  </si>
  <si>
    <t>1.墙体类型：砖内墙
2.底层厚度、砂浆配合比：7mm厚1:3水泥砂浆打底扫毛、6mm厚1:3水泥砂浆垫层找平
3.面层厚度、砂浆配合比：5mm厚1:2.5水泥砂浆罩面磨光</t>
  </si>
  <si>
    <t>天棚</t>
  </si>
  <si>
    <t>铝合金方板吊顶</t>
  </si>
  <si>
    <t>1.吊顶形式：铝合金方板吊顶，平面
2.龙骨材料种类、规格、中距：φ8钢筋吊杆或M8全牙吊杆与结构中的预埋件焊接或后置紧固件连接，双向中距≤1200mm
3.面层材料种类、规格：0.8mm~1mm厚铝合金方板</t>
  </si>
  <si>
    <t>含角线安装，天花四周打胶</t>
  </si>
  <si>
    <t>纸面石膏板吊顶</t>
  </si>
  <si>
    <t>1.吊顶形式：不上人型U型轻钢龙骨吊顶，平面
2.龙骨材料种类、规格、中距：φ6钢筋吊杆或M6全牙吊杆与结构中的预埋件焊接或后置紧固件连接，双向中距≤1200mm；轻钢承载龙骨C38mm×12mm×1.0mm，中距≤1200mm，用吊件与吊杆联结后找平；轻钢覆面次龙骨C50mm×19mm×0.5mm，间距（a，400mm；b，300mm），用挂件与承载龙骨联结；轻钢覆面横撑龙骨C50mm×19mm×0.5mm，间距600mm，用挂件与次龙骨联结
3.基层材料种类、规格：纸面石膏板，用自攻螺钉与龙骨固定，中距≤200，螺钉距板边长边≥10mm，短边≥15mm；
4.面层材料品种、规格、品牌、颜色：满刮2mm~3mm厚腻子分遍刮平，刷无机涂料，一底两面</t>
  </si>
  <si>
    <t>天棚刷无机涂料</t>
  </si>
  <si>
    <t>1.基层清理
2.满刮2mm~3mm厚腻子分遍刮平，刷无机涂料，一底两面</t>
  </si>
  <si>
    <t>小计</t>
  </si>
  <si>
    <t>元</t>
  </si>
  <si>
    <t>6#楼装饰清单</t>
  </si>
  <si>
    <t>提示盲道砖</t>
  </si>
  <si>
    <t>提示盲道砖 做法详见西南18J312-3121L
1.水泥浆水灰比0.4~0.5结合层一道；
2.20厚1:3水泥砂浆找平层；
3.20厚1:2干硬性水泥砂浆粘合层，上洒1~2厚干水泥并洒清水适量；
4.提示盲道砖，水泥浆擦缝。</t>
  </si>
  <si>
    <t>300*600面砖内墙面（无防水层）</t>
  </si>
  <si>
    <t>300*600面砖内墙面（无防水层）做法详见西南18J515-16-Q06
1.基层墙体；
2.1.5厚水泥基防水涂膜；（取消）
3.10厚1:3水泥砂浆打底扫毛,分两次抹成(掺5%防水剂0.9Kg/m  XD-F聚丙烯纤维)；
4.8厚1:1水泥砂浆粘合层(加3%建筑胶适量)；
5.5厚300*600面砖,彩色水泥砂浆擦缝</t>
  </si>
  <si>
    <t>11#体育馆装饰清单</t>
  </si>
  <si>
    <t>强化复合木地板楼面</t>
  </si>
  <si>
    <t>强化复合木地板楼面 做法详见西南18J312-3172L
1.水泥浆水灰比0.4~0.5结合层一道；
2.20厚1:3水泥砂浆找平层；
3.3厚高弹泡沫垫层；
4.强化复合木地板（企口上下均匀刷胶）拼接粘铺；</t>
  </si>
  <si>
    <t>含防潮泡沫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</si>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</sst>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20" fillId="14" borderId="12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176" fontId="5" fillId="0" borderId="2" xfId="0" applyNumberFormat="1" applyFont="1" applyBorder="1" applyAlignment="1">
      <alignment horizontal="center" vertical="center"/>
    </xf>
    <xf numFmtId="0" fontId="5" fillId="2" borderId="2" xfId="0" applyFont="1" applyFill="1" applyBorder="1">
      <alignment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>
      <alignment vertical="center"/>
    </xf>
    <xf numFmtId="0" fontId="4" fillId="0" borderId="2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9"/>
  <sheetViews>
    <sheetView tabSelected="1" view="pageBreakPreview" zoomScaleNormal="55" workbookViewId="0">
      <selection activeCell="C5" sqref="C5"/>
    </sheetView>
  </sheetViews>
  <sheetFormatPr defaultColWidth="8.90740740740741" defaultRowHeight="14.4"/>
  <cols>
    <col min="1" max="1" width="6" style="4" customWidth="1"/>
    <col min="2" max="2" width="25.1759259259259" style="5" customWidth="1"/>
    <col min="3" max="3" width="61.1759259259259" style="6" customWidth="1"/>
    <col min="4" max="4" width="6" style="4" customWidth="1"/>
    <col min="5" max="5" width="11" style="4" customWidth="1"/>
    <col min="6" max="7" width="14.3611111111111" style="4" customWidth="1"/>
    <col min="8" max="8" width="12.3611111111111" style="6" customWidth="1"/>
    <col min="9" max="16384" width="8.90740740740741" style="6"/>
  </cols>
  <sheetData>
    <row r="1" ht="33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8.5" customHeight="1" spans="1:8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10" t="s">
        <v>6</v>
      </c>
      <c r="G2" s="10" t="s">
        <v>7</v>
      </c>
      <c r="H2" s="8" t="s">
        <v>8</v>
      </c>
    </row>
    <row r="3" ht="25" customHeight="1" spans="1:8">
      <c r="A3" s="11" t="s">
        <v>9</v>
      </c>
      <c r="B3" s="11"/>
      <c r="C3" s="11"/>
      <c r="D3" s="11"/>
      <c r="E3" s="11"/>
      <c r="F3" s="11"/>
      <c r="G3" s="11"/>
      <c r="H3" s="11"/>
    </row>
    <row r="4" s="1" customFormat="1" ht="68.5" customHeight="1" spans="1:8">
      <c r="A4" s="12">
        <v>1</v>
      </c>
      <c r="B4" s="13" t="s">
        <v>10</v>
      </c>
      <c r="C4" s="13" t="s">
        <v>11</v>
      </c>
      <c r="D4" s="12" t="s">
        <v>12</v>
      </c>
      <c r="E4" s="12">
        <v>27.67</v>
      </c>
      <c r="F4" s="14">
        <v>25</v>
      </c>
      <c r="G4" s="12">
        <f>ROUND(F4*E4,2)</f>
        <v>691.75</v>
      </c>
      <c r="H4" s="15"/>
    </row>
    <row r="5" s="1" customFormat="1" ht="71" customHeight="1" spans="1:8">
      <c r="A5" s="12">
        <v>2</v>
      </c>
      <c r="B5" s="13" t="s">
        <v>13</v>
      </c>
      <c r="C5" s="13" t="s">
        <v>14</v>
      </c>
      <c r="D5" s="12" t="s">
        <v>12</v>
      </c>
      <c r="E5" s="12">
        <v>4232.95</v>
      </c>
      <c r="F5" s="16">
        <v>52</v>
      </c>
      <c r="G5" s="12">
        <f t="shared" ref="G5:G19" si="0">ROUND(F5*E5,2)</f>
        <v>220113.4</v>
      </c>
      <c r="H5" s="15"/>
    </row>
    <row r="6" s="1" customFormat="1" ht="110.5" customHeight="1" spans="1:8">
      <c r="A6" s="12">
        <v>3</v>
      </c>
      <c r="B6" s="13" t="s">
        <v>15</v>
      </c>
      <c r="C6" s="13" t="s">
        <v>16</v>
      </c>
      <c r="D6" s="12" t="s">
        <v>12</v>
      </c>
      <c r="E6" s="12">
        <v>416.41</v>
      </c>
      <c r="F6" s="12">
        <v>80</v>
      </c>
      <c r="G6" s="12">
        <f t="shared" si="0"/>
        <v>33312.8</v>
      </c>
      <c r="H6" s="15"/>
    </row>
    <row r="7" s="1" customFormat="1" ht="170" customHeight="1" spans="1:8">
      <c r="A7" s="12">
        <v>4</v>
      </c>
      <c r="B7" s="13" t="s">
        <v>17</v>
      </c>
      <c r="C7" s="13" t="s">
        <v>18</v>
      </c>
      <c r="D7" s="12" t="s">
        <v>12</v>
      </c>
      <c r="E7" s="12">
        <v>146.67</v>
      </c>
      <c r="F7" s="16">
        <v>85</v>
      </c>
      <c r="G7" s="12">
        <f t="shared" si="0"/>
        <v>12466.95</v>
      </c>
      <c r="H7" s="13"/>
    </row>
    <row r="8" s="1" customFormat="1" ht="73.5" customHeight="1" spans="1:8">
      <c r="A8" s="12">
        <v>5</v>
      </c>
      <c r="B8" s="13" t="s">
        <v>19</v>
      </c>
      <c r="C8" s="13" t="s">
        <v>20</v>
      </c>
      <c r="D8" s="12" t="s">
        <v>12</v>
      </c>
      <c r="E8" s="12">
        <v>140.68</v>
      </c>
      <c r="F8" s="14">
        <v>55</v>
      </c>
      <c r="G8" s="12">
        <f t="shared" si="0"/>
        <v>7737.4</v>
      </c>
      <c r="H8" s="15"/>
    </row>
    <row r="9" s="1" customFormat="1" ht="71.5" customHeight="1" spans="1:8">
      <c r="A9" s="12">
        <v>6</v>
      </c>
      <c r="B9" s="13" t="s">
        <v>21</v>
      </c>
      <c r="C9" s="13" t="s">
        <v>20</v>
      </c>
      <c r="D9" s="12" t="s">
        <v>12</v>
      </c>
      <c r="E9" s="12">
        <v>183.68</v>
      </c>
      <c r="F9" s="12">
        <v>55</v>
      </c>
      <c r="G9" s="12">
        <f t="shared" si="0"/>
        <v>10102.4</v>
      </c>
      <c r="H9" s="15"/>
    </row>
    <row r="10" ht="62" customHeight="1" spans="1:8">
      <c r="A10" s="17">
        <v>7</v>
      </c>
      <c r="B10" s="18" t="s">
        <v>22</v>
      </c>
      <c r="C10" s="18" t="s">
        <v>23</v>
      </c>
      <c r="D10" s="17" t="s">
        <v>12</v>
      </c>
      <c r="E10" s="17">
        <v>244.16</v>
      </c>
      <c r="F10" s="14">
        <v>65</v>
      </c>
      <c r="G10" s="12">
        <f t="shared" si="0"/>
        <v>15870.4</v>
      </c>
      <c r="H10" s="19"/>
    </row>
    <row r="11" ht="62" customHeight="1" spans="1:8">
      <c r="A11" s="17">
        <v>8</v>
      </c>
      <c r="B11" s="18" t="s">
        <v>24</v>
      </c>
      <c r="C11" s="18" t="s">
        <v>25</v>
      </c>
      <c r="D11" s="17" t="s">
        <v>12</v>
      </c>
      <c r="E11" s="17">
        <f>ROUND(SUM(E7:E10)*1.3,2)</f>
        <v>929.75</v>
      </c>
      <c r="F11" s="14">
        <v>21</v>
      </c>
      <c r="G11" s="14">
        <f t="shared" si="0"/>
        <v>19524.75</v>
      </c>
      <c r="H11" s="19"/>
    </row>
    <row r="12" ht="25" customHeight="1" spans="1:8">
      <c r="A12" s="11" t="s">
        <v>26</v>
      </c>
      <c r="B12" s="11"/>
      <c r="C12" s="11"/>
      <c r="D12" s="11"/>
      <c r="E12" s="11"/>
      <c r="F12" s="11"/>
      <c r="G12" s="11"/>
      <c r="H12" s="11"/>
    </row>
    <row r="13" s="2" customFormat="1" ht="98" customHeight="1" spans="1:8">
      <c r="A13" s="12">
        <v>1</v>
      </c>
      <c r="B13" s="13" t="s">
        <v>27</v>
      </c>
      <c r="C13" s="13" t="s">
        <v>28</v>
      </c>
      <c r="D13" s="12" t="s">
        <v>12</v>
      </c>
      <c r="E13" s="12">
        <v>598.34</v>
      </c>
      <c r="F13" s="14">
        <v>70</v>
      </c>
      <c r="G13" s="12">
        <f t="shared" si="0"/>
        <v>41883.8</v>
      </c>
      <c r="H13" s="13"/>
    </row>
    <row r="14" s="2" customFormat="1" ht="53" customHeight="1" spans="1:8">
      <c r="A14" s="12">
        <v>2</v>
      </c>
      <c r="B14" s="13" t="s">
        <v>29</v>
      </c>
      <c r="C14" s="13" t="s">
        <v>30</v>
      </c>
      <c r="D14" s="12" t="s">
        <v>12</v>
      </c>
      <c r="E14" s="12">
        <v>6810.35</v>
      </c>
      <c r="F14" s="14">
        <v>23</v>
      </c>
      <c r="G14" s="12">
        <f t="shared" si="0"/>
        <v>156638.05</v>
      </c>
      <c r="H14" s="13"/>
    </row>
    <row r="15" ht="63.5" customHeight="1" spans="1:8">
      <c r="A15" s="12">
        <v>3</v>
      </c>
      <c r="B15" s="13" t="s">
        <v>31</v>
      </c>
      <c r="C15" s="13" t="s">
        <v>32</v>
      </c>
      <c r="D15" s="12" t="s">
        <v>12</v>
      </c>
      <c r="E15" s="12">
        <v>310.83</v>
      </c>
      <c r="F15" s="12">
        <v>15</v>
      </c>
      <c r="G15" s="12">
        <f t="shared" si="0"/>
        <v>4662.45</v>
      </c>
      <c r="H15" s="15"/>
    </row>
    <row r="16" ht="25" customHeight="1" spans="1:8">
      <c r="A16" s="11" t="s">
        <v>33</v>
      </c>
      <c r="B16" s="11"/>
      <c r="C16" s="11"/>
      <c r="D16" s="11"/>
      <c r="E16" s="11"/>
      <c r="F16" s="11"/>
      <c r="G16" s="11"/>
      <c r="H16" s="11"/>
    </row>
    <row r="17" ht="62.5" customHeight="1" spans="1:8">
      <c r="A17" s="17">
        <v>1</v>
      </c>
      <c r="B17" s="18" t="s">
        <v>34</v>
      </c>
      <c r="C17" s="18" t="s">
        <v>35</v>
      </c>
      <c r="D17" s="17" t="s">
        <v>12</v>
      </c>
      <c r="E17" s="17">
        <v>146.67</v>
      </c>
      <c r="F17" s="14">
        <v>35</v>
      </c>
      <c r="G17" s="12">
        <f t="shared" si="0"/>
        <v>5133.45</v>
      </c>
      <c r="H17" s="18" t="s">
        <v>36</v>
      </c>
    </row>
    <row r="18" ht="151" customHeight="1" spans="1:8">
      <c r="A18" s="17">
        <v>2</v>
      </c>
      <c r="B18" s="18" t="s">
        <v>37</v>
      </c>
      <c r="C18" s="18" t="s">
        <v>38</v>
      </c>
      <c r="D18" s="17" t="s">
        <v>12</v>
      </c>
      <c r="E18" s="17">
        <v>4255.59</v>
      </c>
      <c r="F18" s="14">
        <v>40</v>
      </c>
      <c r="G18" s="12">
        <f t="shared" si="0"/>
        <v>170223.6</v>
      </c>
      <c r="H18" s="19"/>
    </row>
    <row r="19" ht="38.5" customHeight="1" spans="1:8">
      <c r="A19" s="17">
        <v>3</v>
      </c>
      <c r="B19" s="18" t="s">
        <v>39</v>
      </c>
      <c r="C19" s="18" t="s">
        <v>40</v>
      </c>
      <c r="D19" s="17" t="s">
        <v>12</v>
      </c>
      <c r="E19" s="17">
        <v>182.88</v>
      </c>
      <c r="F19" s="14">
        <v>24</v>
      </c>
      <c r="G19" s="12">
        <f t="shared" si="0"/>
        <v>4389.12</v>
      </c>
      <c r="H19" s="19"/>
    </row>
    <row r="20" s="3" customFormat="1" ht="38.5" customHeight="1" spans="1:8">
      <c r="A20" s="8" t="s">
        <v>41</v>
      </c>
      <c r="B20" s="8"/>
      <c r="C20" s="8"/>
      <c r="D20" s="8" t="s">
        <v>42</v>
      </c>
      <c r="E20" s="8">
        <f>SUM(G4:G11,G13:G15,G17:G19)</f>
        <v>702750.32</v>
      </c>
      <c r="F20" s="8"/>
      <c r="G20" s="8"/>
      <c r="H20" s="20"/>
    </row>
    <row r="21" ht="33" customHeight="1" spans="1:8">
      <c r="A21" s="21" t="s">
        <v>43</v>
      </c>
      <c r="B21" s="21"/>
      <c r="C21" s="21"/>
      <c r="D21" s="21"/>
      <c r="E21" s="21"/>
      <c r="F21" s="21"/>
      <c r="G21" s="21"/>
      <c r="H21" s="21"/>
    </row>
    <row r="22" ht="38.5" customHeight="1" spans="1:8">
      <c r="A22" s="8" t="s">
        <v>1</v>
      </c>
      <c r="B22" s="9" t="s">
        <v>2</v>
      </c>
      <c r="C22" s="8" t="s">
        <v>3</v>
      </c>
      <c r="D22" s="8" t="s">
        <v>4</v>
      </c>
      <c r="E22" s="8" t="s">
        <v>5</v>
      </c>
      <c r="F22" s="10" t="s">
        <v>6</v>
      </c>
      <c r="G22" s="10" t="s">
        <v>7</v>
      </c>
      <c r="H22" s="8" t="s">
        <v>8</v>
      </c>
    </row>
    <row r="23" ht="25" customHeight="1" spans="1:8">
      <c r="A23" s="22" t="s">
        <v>9</v>
      </c>
      <c r="B23" s="23"/>
      <c r="C23" s="23"/>
      <c r="D23" s="23"/>
      <c r="E23" s="23"/>
      <c r="F23" s="23"/>
      <c r="G23" s="23"/>
      <c r="H23" s="24"/>
    </row>
    <row r="24" ht="54" customHeight="1" spans="1:8">
      <c r="A24" s="17">
        <v>1</v>
      </c>
      <c r="B24" s="18" t="s">
        <v>10</v>
      </c>
      <c r="C24" s="18" t="s">
        <v>11</v>
      </c>
      <c r="D24" s="17" t="s">
        <v>12</v>
      </c>
      <c r="E24" s="14">
        <f>1.34+6.26</f>
        <v>7.6</v>
      </c>
      <c r="F24" s="14">
        <v>25</v>
      </c>
      <c r="G24" s="12">
        <f t="shared" ref="G24:G37" si="1">ROUND(F24*E24,2)</f>
        <v>190</v>
      </c>
      <c r="H24" s="19"/>
    </row>
    <row r="25" ht="70.5" customHeight="1" spans="1:8">
      <c r="A25" s="17">
        <v>2</v>
      </c>
      <c r="B25" s="25" t="s">
        <v>44</v>
      </c>
      <c r="C25" s="25" t="s">
        <v>45</v>
      </c>
      <c r="D25" s="26" t="s">
        <v>12</v>
      </c>
      <c r="E25" s="16">
        <v>6.48</v>
      </c>
      <c r="F25" s="16">
        <v>50</v>
      </c>
      <c r="G25" s="12">
        <f t="shared" si="1"/>
        <v>324</v>
      </c>
      <c r="H25" s="27"/>
    </row>
    <row r="26" ht="74" customHeight="1" spans="1:8">
      <c r="A26" s="17">
        <v>3</v>
      </c>
      <c r="B26" s="25" t="s">
        <v>13</v>
      </c>
      <c r="C26" s="25" t="s">
        <v>14</v>
      </c>
      <c r="D26" s="26" t="s">
        <v>12</v>
      </c>
      <c r="E26" s="16">
        <f>1227.16+107+2834.98</f>
        <v>4169.14</v>
      </c>
      <c r="F26" s="16">
        <v>52</v>
      </c>
      <c r="G26" s="12">
        <f t="shared" si="1"/>
        <v>216795.28</v>
      </c>
      <c r="H26" s="27"/>
    </row>
    <row r="27" ht="76" customHeight="1" spans="1:10">
      <c r="A27" s="17">
        <v>4</v>
      </c>
      <c r="B27" s="18" t="s">
        <v>19</v>
      </c>
      <c r="C27" s="18" t="s">
        <v>20</v>
      </c>
      <c r="D27" s="17" t="s">
        <v>12</v>
      </c>
      <c r="E27" s="14">
        <v>366.97</v>
      </c>
      <c r="F27" s="14">
        <v>55</v>
      </c>
      <c r="G27" s="12">
        <f t="shared" si="1"/>
        <v>20183.35</v>
      </c>
      <c r="H27" s="19"/>
      <c r="J27" s="6">
        <f>F27*1.2</f>
        <v>66</v>
      </c>
    </row>
    <row r="28" ht="161.5" customHeight="1" spans="1:8">
      <c r="A28" s="17">
        <v>5</v>
      </c>
      <c r="B28" s="25" t="s">
        <v>17</v>
      </c>
      <c r="C28" s="25" t="s">
        <v>18</v>
      </c>
      <c r="D28" s="26" t="s">
        <v>12</v>
      </c>
      <c r="E28" s="16">
        <f>429.15+534.52</f>
        <v>963.67</v>
      </c>
      <c r="F28" s="16">
        <v>85</v>
      </c>
      <c r="G28" s="12">
        <f t="shared" si="1"/>
        <v>81911.95</v>
      </c>
      <c r="H28" s="27"/>
    </row>
    <row r="29" ht="62" customHeight="1" spans="1:8">
      <c r="A29" s="17">
        <v>6</v>
      </c>
      <c r="B29" s="18" t="s">
        <v>24</v>
      </c>
      <c r="C29" s="18" t="s">
        <v>25</v>
      </c>
      <c r="D29" s="17" t="s">
        <v>12</v>
      </c>
      <c r="E29" s="17">
        <f>ROUND(SUM(E28)*1.3,2)</f>
        <v>1252.77</v>
      </c>
      <c r="F29" s="14">
        <v>21</v>
      </c>
      <c r="G29" s="12">
        <f t="shared" si="1"/>
        <v>26308.17</v>
      </c>
      <c r="H29" s="19"/>
    </row>
    <row r="30" ht="25" customHeight="1" spans="1:8">
      <c r="A30" s="23" t="s">
        <v>26</v>
      </c>
      <c r="B30" s="23"/>
      <c r="C30" s="23"/>
      <c r="D30" s="23"/>
      <c r="E30" s="23"/>
      <c r="F30" s="23"/>
      <c r="G30" s="23"/>
      <c r="H30" s="23"/>
    </row>
    <row r="31" ht="98.5" customHeight="1" spans="1:8">
      <c r="A31" s="17">
        <v>1</v>
      </c>
      <c r="B31" s="18" t="s">
        <v>27</v>
      </c>
      <c r="C31" s="18" t="s">
        <v>28</v>
      </c>
      <c r="D31" s="17" t="s">
        <v>12</v>
      </c>
      <c r="E31" s="14">
        <f>3451.09</f>
        <v>3451.09</v>
      </c>
      <c r="F31" s="14">
        <v>70</v>
      </c>
      <c r="G31" s="12">
        <f t="shared" si="1"/>
        <v>241576.3</v>
      </c>
      <c r="H31" s="19"/>
    </row>
    <row r="32" ht="100" customHeight="1" spans="1:8">
      <c r="A32" s="17">
        <v>2</v>
      </c>
      <c r="B32" s="18" t="s">
        <v>46</v>
      </c>
      <c r="C32" s="18" t="s">
        <v>47</v>
      </c>
      <c r="D32" s="17" t="s">
        <v>12</v>
      </c>
      <c r="E32" s="14">
        <f>2269.02</f>
        <v>2269.02</v>
      </c>
      <c r="F32" s="14">
        <v>52</v>
      </c>
      <c r="G32" s="12">
        <f t="shared" si="1"/>
        <v>117989.04</v>
      </c>
      <c r="H32" s="19"/>
    </row>
    <row r="33" ht="51" customHeight="1" spans="1:8">
      <c r="A33" s="17">
        <v>4</v>
      </c>
      <c r="B33" s="18" t="s">
        <v>29</v>
      </c>
      <c r="C33" s="18" t="s">
        <v>30</v>
      </c>
      <c r="D33" s="17" t="s">
        <v>12</v>
      </c>
      <c r="E33" s="14">
        <v>2085.26</v>
      </c>
      <c r="F33" s="14">
        <v>23</v>
      </c>
      <c r="G33" s="12">
        <f t="shared" si="1"/>
        <v>47960.98</v>
      </c>
      <c r="H33" s="19"/>
    </row>
    <row r="34" ht="25" customHeight="1" spans="1:8">
      <c r="A34" s="22" t="s">
        <v>33</v>
      </c>
      <c r="B34" s="23"/>
      <c r="C34" s="23"/>
      <c r="D34" s="23"/>
      <c r="E34" s="23"/>
      <c r="F34" s="23"/>
      <c r="G34" s="23"/>
      <c r="H34" s="24"/>
    </row>
    <row r="35" ht="63" customHeight="1" spans="1:8">
      <c r="A35" s="17">
        <v>1</v>
      </c>
      <c r="B35" s="18" t="s">
        <v>34</v>
      </c>
      <c r="C35" s="18" t="s">
        <v>35</v>
      </c>
      <c r="D35" s="17" t="s">
        <v>12</v>
      </c>
      <c r="E35" s="14">
        <v>978.46</v>
      </c>
      <c r="F35" s="14">
        <v>35</v>
      </c>
      <c r="G35" s="12">
        <f t="shared" si="1"/>
        <v>34246.1</v>
      </c>
      <c r="H35" s="18" t="s">
        <v>36</v>
      </c>
    </row>
    <row r="36" ht="148" customHeight="1" spans="1:8">
      <c r="A36" s="17">
        <v>2</v>
      </c>
      <c r="B36" s="18" t="s">
        <v>37</v>
      </c>
      <c r="C36" s="18" t="s">
        <v>38</v>
      </c>
      <c r="D36" s="17" t="s">
        <v>12</v>
      </c>
      <c r="E36" s="14">
        <v>4357.58</v>
      </c>
      <c r="F36" s="14">
        <v>40</v>
      </c>
      <c r="G36" s="12">
        <f t="shared" si="1"/>
        <v>174303.2</v>
      </c>
      <c r="H36" s="19"/>
    </row>
    <row r="37" ht="34.5" customHeight="1" spans="1:8">
      <c r="A37" s="17">
        <v>3</v>
      </c>
      <c r="B37" s="18" t="s">
        <v>39</v>
      </c>
      <c r="C37" s="18" t="s">
        <v>40</v>
      </c>
      <c r="D37" s="17" t="s">
        <v>12</v>
      </c>
      <c r="E37" s="14">
        <f>366.97*1.3</f>
        <v>477.061</v>
      </c>
      <c r="F37" s="14">
        <v>24</v>
      </c>
      <c r="G37" s="12">
        <f t="shared" si="1"/>
        <v>11449.46</v>
      </c>
      <c r="H37" s="19"/>
    </row>
    <row r="38" s="3" customFormat="1" ht="38.5" customHeight="1" spans="1:8">
      <c r="A38" s="8" t="s">
        <v>41</v>
      </c>
      <c r="B38" s="8"/>
      <c r="C38" s="8"/>
      <c r="D38" s="8" t="s">
        <v>42</v>
      </c>
      <c r="E38" s="8">
        <f>SUM(G24:G29,G31:G33,G35:G37)</f>
        <v>973237.83</v>
      </c>
      <c r="F38" s="8"/>
      <c r="G38" s="8"/>
      <c r="H38" s="20"/>
    </row>
    <row r="39" ht="33" customHeight="1" spans="1:8">
      <c r="A39" s="21" t="s">
        <v>48</v>
      </c>
      <c r="B39" s="21"/>
      <c r="C39" s="21"/>
      <c r="D39" s="21"/>
      <c r="E39" s="21"/>
      <c r="F39" s="21"/>
      <c r="G39" s="21"/>
      <c r="H39" s="21"/>
    </row>
    <row r="40" ht="38.5" customHeight="1" spans="1:8">
      <c r="A40" s="8" t="s">
        <v>1</v>
      </c>
      <c r="B40" s="9" t="s">
        <v>2</v>
      </c>
      <c r="C40" s="8" t="s">
        <v>3</v>
      </c>
      <c r="D40" s="8" t="s">
        <v>4</v>
      </c>
      <c r="E40" s="8" t="s">
        <v>5</v>
      </c>
      <c r="F40" s="10" t="s">
        <v>6</v>
      </c>
      <c r="G40" s="10" t="s">
        <v>7</v>
      </c>
      <c r="H40" s="8" t="s">
        <v>8</v>
      </c>
    </row>
    <row r="41" ht="25" customHeight="1" spans="1:8">
      <c r="A41" s="22" t="s">
        <v>9</v>
      </c>
      <c r="B41" s="23"/>
      <c r="C41" s="23"/>
      <c r="D41" s="23"/>
      <c r="E41" s="23"/>
      <c r="F41" s="23"/>
      <c r="G41" s="23"/>
      <c r="H41" s="24"/>
    </row>
    <row r="42" ht="63" customHeight="1" spans="1:8">
      <c r="A42" s="17">
        <v>1</v>
      </c>
      <c r="B42" s="18" t="s">
        <v>10</v>
      </c>
      <c r="C42" s="18" t="s">
        <v>11</v>
      </c>
      <c r="D42" s="17" t="s">
        <v>12</v>
      </c>
      <c r="E42" s="14">
        <v>8.82</v>
      </c>
      <c r="F42" s="14">
        <v>25</v>
      </c>
      <c r="G42" s="12">
        <f t="shared" ref="G42:G56" si="2">ROUND(F42*E42,2)</f>
        <v>220.5</v>
      </c>
      <c r="H42" s="19"/>
    </row>
    <row r="43" ht="69.5" customHeight="1" spans="1:8">
      <c r="A43" s="17">
        <v>2</v>
      </c>
      <c r="B43" s="25" t="s">
        <v>13</v>
      </c>
      <c r="C43" s="25" t="s">
        <v>14</v>
      </c>
      <c r="D43" s="26" t="s">
        <v>12</v>
      </c>
      <c r="E43" s="16">
        <v>726.54</v>
      </c>
      <c r="F43" s="16">
        <v>52</v>
      </c>
      <c r="G43" s="12">
        <f t="shared" si="2"/>
        <v>37780.08</v>
      </c>
      <c r="H43" s="27"/>
    </row>
    <row r="44" ht="74" customHeight="1" spans="1:10">
      <c r="A44" s="17">
        <v>3</v>
      </c>
      <c r="B44" s="18" t="s">
        <v>19</v>
      </c>
      <c r="C44" s="18" t="s">
        <v>20</v>
      </c>
      <c r="D44" s="17" t="s">
        <v>12</v>
      </c>
      <c r="E44" s="14">
        <v>375.32</v>
      </c>
      <c r="F44" s="14">
        <v>55</v>
      </c>
      <c r="G44" s="12">
        <f t="shared" si="2"/>
        <v>20642.6</v>
      </c>
      <c r="H44" s="19"/>
      <c r="J44" s="6">
        <f>F27*1.3</f>
        <v>71.5</v>
      </c>
    </row>
    <row r="45" ht="170.5" customHeight="1" spans="1:8">
      <c r="A45" s="17">
        <v>4</v>
      </c>
      <c r="B45" s="25" t="s">
        <v>17</v>
      </c>
      <c r="C45" s="25" t="s">
        <v>18</v>
      </c>
      <c r="D45" s="26" t="s">
        <v>12</v>
      </c>
      <c r="E45" s="16">
        <v>85.69</v>
      </c>
      <c r="F45" s="16">
        <v>85</v>
      </c>
      <c r="G45" s="12">
        <f t="shared" si="2"/>
        <v>7283.65</v>
      </c>
      <c r="H45" s="27"/>
    </row>
    <row r="46" ht="77.5" customHeight="1" spans="1:8">
      <c r="A46" s="17">
        <v>5</v>
      </c>
      <c r="B46" s="25" t="s">
        <v>49</v>
      </c>
      <c r="C46" s="25" t="s">
        <v>50</v>
      </c>
      <c r="D46" s="26" t="s">
        <v>12</v>
      </c>
      <c r="E46" s="16">
        <v>1419.86</v>
      </c>
      <c r="F46" s="16">
        <v>37</v>
      </c>
      <c r="G46" s="12">
        <f t="shared" si="2"/>
        <v>52534.82</v>
      </c>
      <c r="H46" s="26" t="s">
        <v>51</v>
      </c>
    </row>
    <row r="47" ht="60.5" customHeight="1" spans="1:8">
      <c r="A47" s="17">
        <v>6</v>
      </c>
      <c r="B47" s="18" t="s">
        <v>22</v>
      </c>
      <c r="C47" s="18" t="s">
        <v>23</v>
      </c>
      <c r="D47" s="17" t="s">
        <v>12</v>
      </c>
      <c r="E47" s="14">
        <v>8.76</v>
      </c>
      <c r="F47" s="14">
        <v>65</v>
      </c>
      <c r="G47" s="12">
        <f t="shared" si="2"/>
        <v>569.4</v>
      </c>
      <c r="H47" s="19"/>
    </row>
    <row r="48" ht="62" customHeight="1" spans="1:8">
      <c r="A48" s="17">
        <v>7</v>
      </c>
      <c r="B48" s="18" t="s">
        <v>24</v>
      </c>
      <c r="C48" s="18" t="s">
        <v>25</v>
      </c>
      <c r="D48" s="17" t="s">
        <v>12</v>
      </c>
      <c r="E48" s="17">
        <f>ROUND(SUM(E45,E46,E47)*1.3,2)</f>
        <v>1968.6</v>
      </c>
      <c r="F48" s="14">
        <v>21</v>
      </c>
      <c r="G48" s="12">
        <f t="shared" si="2"/>
        <v>41340.6</v>
      </c>
      <c r="H48" s="19"/>
    </row>
    <row r="49" ht="25" customHeight="1" spans="1:8">
      <c r="A49" s="23" t="s">
        <v>26</v>
      </c>
      <c r="B49" s="23"/>
      <c r="C49" s="23"/>
      <c r="D49" s="23"/>
      <c r="E49" s="23"/>
      <c r="F49" s="23"/>
      <c r="G49" s="23"/>
      <c r="H49" s="23"/>
    </row>
    <row r="50" ht="99" customHeight="1" spans="1:8">
      <c r="A50" s="17">
        <v>1</v>
      </c>
      <c r="B50" s="18" t="s">
        <v>27</v>
      </c>
      <c r="C50" s="18" t="s">
        <v>28</v>
      </c>
      <c r="D50" s="17" t="s">
        <v>12</v>
      </c>
      <c r="E50" s="14">
        <v>194.1</v>
      </c>
      <c r="F50" s="14">
        <v>70</v>
      </c>
      <c r="G50" s="12">
        <f t="shared" si="2"/>
        <v>13587</v>
      </c>
      <c r="H50" s="19"/>
    </row>
    <row r="51" ht="98" customHeight="1" spans="1:8">
      <c r="A51" s="17">
        <v>2</v>
      </c>
      <c r="B51" s="18" t="s">
        <v>46</v>
      </c>
      <c r="C51" s="18" t="s">
        <v>47</v>
      </c>
      <c r="D51" s="17" t="s">
        <v>12</v>
      </c>
      <c r="E51" s="14">
        <v>295.49</v>
      </c>
      <c r="F51" s="14">
        <v>52</v>
      </c>
      <c r="G51" s="12">
        <f t="shared" si="2"/>
        <v>15365.48</v>
      </c>
      <c r="H51" s="19"/>
    </row>
    <row r="52" ht="49.5" customHeight="1" spans="1:8">
      <c r="A52" s="17">
        <v>4</v>
      </c>
      <c r="B52" s="18" t="s">
        <v>29</v>
      </c>
      <c r="C52" s="18" t="s">
        <v>30</v>
      </c>
      <c r="D52" s="17" t="s">
        <v>12</v>
      </c>
      <c r="E52" s="14">
        <v>2925.35</v>
      </c>
      <c r="F52" s="14">
        <v>23</v>
      </c>
      <c r="G52" s="12">
        <f t="shared" si="2"/>
        <v>67283.05</v>
      </c>
      <c r="H52" s="19"/>
    </row>
    <row r="53" ht="25" customHeight="1" spans="1:8">
      <c r="A53" s="22" t="s">
        <v>33</v>
      </c>
      <c r="B53" s="23"/>
      <c r="C53" s="23"/>
      <c r="D53" s="23"/>
      <c r="E53" s="23"/>
      <c r="F53" s="23"/>
      <c r="G53" s="23"/>
      <c r="H53" s="24"/>
    </row>
    <row r="54" ht="61.5" customHeight="1" spans="1:8">
      <c r="A54" s="17">
        <v>1</v>
      </c>
      <c r="B54" s="18" t="s">
        <v>34</v>
      </c>
      <c r="C54" s="18" t="s">
        <v>35</v>
      </c>
      <c r="D54" s="17" t="s">
        <v>12</v>
      </c>
      <c r="E54" s="14">
        <v>86.71</v>
      </c>
      <c r="F54" s="14">
        <v>35</v>
      </c>
      <c r="G54" s="12">
        <f t="shared" si="2"/>
        <v>3034.85</v>
      </c>
      <c r="H54" s="18" t="s">
        <v>36</v>
      </c>
    </row>
    <row r="55" ht="140.5" customHeight="1" spans="1:8">
      <c r="A55" s="17">
        <v>2</v>
      </c>
      <c r="B55" s="18" t="s">
        <v>37</v>
      </c>
      <c r="C55" s="18" t="s">
        <v>38</v>
      </c>
      <c r="D55" s="17" t="s">
        <v>12</v>
      </c>
      <c r="E55" s="14">
        <v>137.7</v>
      </c>
      <c r="F55" s="14">
        <v>40</v>
      </c>
      <c r="G55" s="12">
        <f t="shared" si="2"/>
        <v>5508</v>
      </c>
      <c r="H55" s="19"/>
    </row>
    <row r="56" ht="34" customHeight="1" spans="1:8">
      <c r="A56" s="17">
        <v>3</v>
      </c>
      <c r="B56" s="18" t="s">
        <v>39</v>
      </c>
      <c r="C56" s="18" t="s">
        <v>40</v>
      </c>
      <c r="D56" s="17" t="s">
        <v>12</v>
      </c>
      <c r="E56" s="14">
        <f>375.32*1.3</f>
        <v>487.916</v>
      </c>
      <c r="F56" s="14">
        <v>24</v>
      </c>
      <c r="G56" s="12">
        <f t="shared" si="2"/>
        <v>11709.98</v>
      </c>
      <c r="H56" s="19"/>
    </row>
    <row r="57" s="3" customFormat="1" ht="38.5" customHeight="1" spans="1:8">
      <c r="A57" s="8" t="s">
        <v>41</v>
      </c>
      <c r="B57" s="8"/>
      <c r="C57" s="8"/>
      <c r="D57" s="8" t="s">
        <v>42</v>
      </c>
      <c r="E57" s="8">
        <f>SUM(G42:G48,G50:G52,G54:G56)</f>
        <v>276860.01</v>
      </c>
      <c r="F57" s="8"/>
      <c r="G57" s="8"/>
      <c r="H57" s="20"/>
    </row>
    <row r="58" s="3" customFormat="1" ht="38.5" customHeight="1" spans="1:8">
      <c r="A58" s="8" t="s">
        <v>52</v>
      </c>
      <c r="B58" s="8"/>
      <c r="C58" s="8"/>
      <c r="D58" s="8" t="s">
        <v>42</v>
      </c>
      <c r="E58" s="8">
        <f>SUM(E20,E38,E57)</f>
        <v>1952848.16</v>
      </c>
      <c r="F58" s="8"/>
      <c r="G58" s="8"/>
      <c r="H58" s="20"/>
    </row>
    <row r="59" ht="32" customHeight="1"/>
  </sheetData>
  <mergeCells count="20">
    <mergeCell ref="A1:H1"/>
    <mergeCell ref="A3:H3"/>
    <mergeCell ref="A12:H12"/>
    <mergeCell ref="A16:H16"/>
    <mergeCell ref="A20:C20"/>
    <mergeCell ref="E20:G20"/>
    <mergeCell ref="A21:H21"/>
    <mergeCell ref="A23:H23"/>
    <mergeCell ref="A30:H30"/>
    <mergeCell ref="A34:H34"/>
    <mergeCell ref="A38:C38"/>
    <mergeCell ref="E38:G38"/>
    <mergeCell ref="A39:H39"/>
    <mergeCell ref="A41:H41"/>
    <mergeCell ref="A49:H49"/>
    <mergeCell ref="A53:H53"/>
    <mergeCell ref="A57:C57"/>
    <mergeCell ref="E57:G57"/>
    <mergeCell ref="A58:C58"/>
    <mergeCell ref="E58:G58"/>
  </mergeCells>
  <printOptions horizontalCentered="1"/>
  <pageMargins left="0.62992125984252" right="0.62992125984252" top="0.905511811023622" bottom="0.590551181102362" header="0.511811023622047" footer="0.511811023622047"/>
  <pageSetup paperSize="9" scale="71" orientation="landscape"/>
  <headerFooter/>
  <rowBreaks count="1" manualBreakCount="1">
    <brk id="20" max="7" man="1"/>
  </rowBreaks>
  <ignoredErrors>
    <ignoredError sqref="E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装饰清单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10548</dc:creator>
  <cp:lastModifiedBy>任缘</cp:lastModifiedBy>
  <dcterms:created xsi:type="dcterms:W3CDTF">2023-03-27T02:45:00Z</dcterms:created>
  <cp:lastPrinted>2023-04-20T07:38:00Z</cp:lastPrinted>
  <dcterms:modified xsi:type="dcterms:W3CDTF">2023-05-31T03:10:58Z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21A0713D84D349738632475D9A725706_13</vt:lpwstr>
  </property>
  <property fmtid="{D5CDD505-2E9C-101B-9397-08002B2CF9AE}" pid="3" name="KSOProductBuildVer">
    <vt:lpwstr>2052-11.1.0.14309</vt:lpwstr>
  </property>
</Properties>
</file>